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hool\電腦\"/>
    </mc:Choice>
  </mc:AlternateContent>
  <bookViews>
    <workbookView xWindow="0" yWindow="0" windowWidth="20490" windowHeight="7710"/>
  </bookViews>
  <sheets>
    <sheet name="合併資產負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G18" i="1"/>
  <c r="J13" i="1"/>
  <c r="R10" i="1"/>
  <c r="R20" i="1"/>
  <c r="F18" i="1"/>
  <c r="U32" i="1" l="1"/>
  <c r="U37" i="1" s="1"/>
  <c r="U39" i="1" s="1"/>
  <c r="R32" i="1"/>
  <c r="Q32" i="1"/>
  <c r="Q37" i="1" s="1"/>
  <c r="Q39" i="1" s="1"/>
  <c r="T25" i="1"/>
  <c r="U24" i="1"/>
  <c r="U25" i="1" s="1"/>
  <c r="U20" i="1"/>
  <c r="R25" i="1"/>
  <c r="Q25" i="1"/>
  <c r="U15" i="1"/>
  <c r="U13" i="1"/>
  <c r="U10" i="1"/>
  <c r="U17" i="1"/>
  <c r="T17" i="1"/>
  <c r="R17" i="1"/>
  <c r="Q17" i="1"/>
  <c r="J28" i="1"/>
  <c r="I28" i="1"/>
  <c r="J11" i="1"/>
  <c r="J10" i="1"/>
  <c r="J15" i="1"/>
  <c r="J14" i="1"/>
  <c r="G40" i="1"/>
  <c r="J18" i="1"/>
  <c r="I18" i="1"/>
  <c r="G15" i="1"/>
  <c r="G11" i="1" s="1"/>
  <c r="G14" i="1"/>
  <c r="G10" i="1" s="1"/>
  <c r="F28" i="1"/>
  <c r="F40" i="1" s="1"/>
  <c r="J40" i="1" l="1"/>
  <c r="I40" i="1"/>
  <c r="R26" i="1"/>
  <c r="T26" i="1"/>
  <c r="U26" i="1"/>
  <c r="U40" i="1" s="1"/>
  <c r="Q26" i="1"/>
  <c r="Q40" i="1" s="1"/>
  <c r="R39" i="1"/>
  <c r="R40" i="1" l="1"/>
  <c r="T32" i="1"/>
  <c r="T37" i="1" s="1"/>
  <c r="T39" i="1" s="1"/>
  <c r="T40" i="1" s="1"/>
</calcChain>
</file>

<file path=xl/sharedStrings.xml><?xml version="1.0" encoding="utf-8"?>
<sst xmlns="http://schemas.openxmlformats.org/spreadsheetml/2006/main" count="99" uniqueCount="89">
  <si>
    <t>現金及約當現金(附註六(一))</t>
    <phoneticPr fontId="2" type="noConversion"/>
  </si>
  <si>
    <t>透過損益按公允價值衡量之金融資產-</t>
    <phoneticPr fontId="2" type="noConversion"/>
  </si>
  <si>
    <t>流動(附註六(二))</t>
    <phoneticPr fontId="2" type="noConversion"/>
  </si>
  <si>
    <t>130X</t>
    <phoneticPr fontId="2" type="noConversion"/>
  </si>
  <si>
    <t>資        產</t>
    <phoneticPr fontId="2" type="noConversion"/>
  </si>
  <si>
    <t>流</t>
    <phoneticPr fontId="2" type="noConversion"/>
  </si>
  <si>
    <t>動資產：</t>
    <phoneticPr fontId="2" type="noConversion"/>
  </si>
  <si>
    <t>備供出售金融資產-(流動附註六(二)</t>
    <phoneticPr fontId="2" type="noConversion"/>
  </si>
  <si>
    <t>應收票據及帳款淨額(附註六(三))</t>
    <phoneticPr fontId="2" type="noConversion"/>
  </si>
  <si>
    <t>應收帳款-關係人(附註七)</t>
    <phoneticPr fontId="2" type="noConversion"/>
  </si>
  <si>
    <t>其他應收款-關係人(附註七)</t>
    <phoneticPr fontId="2" type="noConversion"/>
  </si>
  <si>
    <t>當期所得稅資產</t>
    <phoneticPr fontId="2" type="noConversion"/>
  </si>
  <si>
    <t>存貨(附註六(四))</t>
    <phoneticPr fontId="2" type="noConversion"/>
  </si>
  <si>
    <t>其他流動資產(附註六(三))</t>
    <phoneticPr fontId="2" type="noConversion"/>
  </si>
  <si>
    <t>流動資產合計</t>
    <phoneticPr fontId="2" type="noConversion"/>
  </si>
  <si>
    <t>流動資產：</t>
    <phoneticPr fontId="2" type="noConversion"/>
  </si>
  <si>
    <t>備供出售金融資產-非流動(附註六(二))</t>
    <phoneticPr fontId="2" type="noConversion"/>
  </si>
  <si>
    <t>以成本衡量之金融資產-非流動</t>
    <phoneticPr fontId="2" type="noConversion"/>
  </si>
  <si>
    <t>(附註六(二))</t>
    <phoneticPr fontId="2" type="noConversion"/>
  </si>
  <si>
    <t>採用權益法之投資(附註六(五))</t>
    <phoneticPr fontId="2" type="noConversion"/>
  </si>
  <si>
    <t>不動產、廠房及設備(附註六(六)及八)</t>
    <phoneticPr fontId="2" type="noConversion"/>
  </si>
  <si>
    <t>無形資產(附註六(七))</t>
    <phoneticPr fontId="2" type="noConversion"/>
  </si>
  <si>
    <t>遞延所得稅資產</t>
    <phoneticPr fontId="2" type="noConversion"/>
  </si>
  <si>
    <t>其他非流動資產(附註六(八)及八)</t>
    <phoneticPr fontId="2" type="noConversion"/>
  </si>
  <si>
    <t>非流動資產合計</t>
    <phoneticPr fontId="2" type="noConversion"/>
  </si>
  <si>
    <t>102.06.30</t>
    <phoneticPr fontId="2" type="noConversion"/>
  </si>
  <si>
    <t>%</t>
    <phoneticPr fontId="2" type="noConversion"/>
  </si>
  <si>
    <t>101.12.31</t>
    <phoneticPr fontId="2" type="noConversion"/>
  </si>
  <si>
    <t>單位:新台幣</t>
    <phoneticPr fontId="2" type="noConversion"/>
  </si>
  <si>
    <t>(請詳閱後附合併財務季報告附註)</t>
    <phoneticPr fontId="2" type="noConversion"/>
  </si>
  <si>
    <r>
      <t xml:space="preserve">               </t>
    </r>
    <r>
      <rPr>
        <u val="singleAccounting"/>
        <sz val="12"/>
        <color theme="1"/>
        <rFont val="新細明體"/>
        <family val="1"/>
        <charset val="136"/>
        <scheme val="minor"/>
      </rPr>
      <t xml:space="preserve">                </t>
    </r>
    <phoneticPr fontId="2" type="noConversion"/>
  </si>
  <si>
    <t xml:space="preserve">102.06.30       </t>
    <phoneticPr fontId="2" type="noConversion"/>
  </si>
  <si>
    <t>%</t>
    <phoneticPr fontId="2" type="noConversion"/>
  </si>
  <si>
    <t>%</t>
    <phoneticPr fontId="2" type="noConversion"/>
  </si>
  <si>
    <t xml:space="preserve">     </t>
    <phoneticPr fontId="2" type="noConversion"/>
  </si>
  <si>
    <t xml:space="preserve">                             </t>
    <phoneticPr fontId="2" type="noConversion"/>
  </si>
  <si>
    <t xml:space="preserve">    </t>
    <phoneticPr fontId="2" type="noConversion"/>
  </si>
  <si>
    <t>金                 額</t>
    <phoneticPr fontId="2" type="noConversion"/>
  </si>
  <si>
    <t>金                  額</t>
    <phoneticPr fontId="2" type="noConversion"/>
  </si>
  <si>
    <t>金                額</t>
    <phoneticPr fontId="2" type="noConversion"/>
  </si>
  <si>
    <t>-</t>
  </si>
  <si>
    <t>－</t>
    <phoneticPr fontId="2" type="noConversion"/>
  </si>
  <si>
    <t xml:space="preserve">  -  </t>
    <phoneticPr fontId="2" type="noConversion"/>
  </si>
  <si>
    <t xml:space="preserve">              -              </t>
    <phoneticPr fontId="2" type="noConversion"/>
  </si>
  <si>
    <t>緯創資通股份有限公司及其子公司</t>
    <phoneticPr fontId="2" type="noConversion"/>
  </si>
  <si>
    <t>合併資產負債表</t>
    <phoneticPr fontId="2" type="noConversion"/>
  </si>
  <si>
    <t>民國一〇二年六月三十日與一〇一年十二月三十一日</t>
    <phoneticPr fontId="2" type="noConversion"/>
  </si>
  <si>
    <t>負債及權益</t>
    <phoneticPr fontId="2" type="noConversion"/>
  </si>
  <si>
    <t>動負債：</t>
    <phoneticPr fontId="2" type="noConversion"/>
  </si>
  <si>
    <t>銀行借款(附註六(九)及八)</t>
    <phoneticPr fontId="2" type="noConversion"/>
  </si>
  <si>
    <t>透過損益按公雲價值衡量之金融負債-</t>
    <phoneticPr fontId="2" type="noConversion"/>
  </si>
  <si>
    <t>流動(附註六(二))</t>
    <phoneticPr fontId="2" type="noConversion"/>
  </si>
  <si>
    <t>應付票據及帳款</t>
    <phoneticPr fontId="2" type="noConversion"/>
  </si>
  <si>
    <t>應付帳款-關係人(附註七)</t>
    <phoneticPr fontId="2" type="noConversion"/>
  </si>
  <si>
    <t>其他應付款-關係人(附註七)</t>
    <phoneticPr fontId="2" type="noConversion"/>
  </si>
  <si>
    <t>負債準備(附註六(十))</t>
    <phoneticPr fontId="2" type="noConversion"/>
  </si>
  <si>
    <t>一年內到期長期負債(附註六(九)及八)</t>
    <phoneticPr fontId="2" type="noConversion"/>
  </si>
  <si>
    <t>其他流動負債(附註六(十四))</t>
    <phoneticPr fontId="2" type="noConversion"/>
  </si>
  <si>
    <t>流動負債合計</t>
    <phoneticPr fontId="2" type="noConversion"/>
  </si>
  <si>
    <t>流動負債</t>
    <phoneticPr fontId="2" type="noConversion"/>
  </si>
  <si>
    <t>透過損益按公允價值行良知金融負債-</t>
    <phoneticPr fontId="2" type="noConversion"/>
  </si>
  <si>
    <t>非流動(附註六(二)及六(九))</t>
    <phoneticPr fontId="2" type="noConversion"/>
  </si>
  <si>
    <t>應付公司債(附註六(九))</t>
    <phoneticPr fontId="2" type="noConversion"/>
  </si>
  <si>
    <t>長期借款(附註六(九)及八)</t>
    <phoneticPr fontId="2" type="noConversion"/>
  </si>
  <si>
    <t>遞延所得稅負債</t>
    <phoneticPr fontId="2" type="noConversion"/>
  </si>
  <si>
    <t>其他非流動負債</t>
    <phoneticPr fontId="2" type="noConversion"/>
  </si>
  <si>
    <t>非流動負債合計</t>
    <phoneticPr fontId="2" type="noConversion"/>
  </si>
  <si>
    <t>負債總計</t>
    <phoneticPr fontId="2" type="noConversion"/>
  </si>
  <si>
    <t>、六(十四)及六(十五))：</t>
    <phoneticPr fontId="2" type="noConversion"/>
  </si>
  <si>
    <t>股本：</t>
    <phoneticPr fontId="2" type="noConversion"/>
  </si>
  <si>
    <t>普通股股本</t>
    <phoneticPr fontId="2" type="noConversion"/>
  </si>
  <si>
    <t>待分配股票股利</t>
    <phoneticPr fontId="2" type="noConversion"/>
  </si>
  <si>
    <t>股本合計</t>
    <phoneticPr fontId="2" type="noConversion"/>
  </si>
  <si>
    <t>資本公積</t>
    <phoneticPr fontId="2" type="noConversion"/>
  </si>
  <si>
    <t>保留盈餘</t>
    <phoneticPr fontId="2" type="noConversion"/>
  </si>
  <si>
    <t>其他權益</t>
    <phoneticPr fontId="2" type="noConversion"/>
  </si>
  <si>
    <t>庫藏股票</t>
    <phoneticPr fontId="2" type="noConversion"/>
  </si>
  <si>
    <t>歸屬母公司業主之權益小計</t>
    <phoneticPr fontId="2" type="noConversion"/>
  </si>
  <si>
    <t>非控制權益</t>
    <phoneticPr fontId="2" type="noConversion"/>
  </si>
  <si>
    <t>權益總計</t>
    <phoneticPr fontId="2" type="noConversion"/>
  </si>
  <si>
    <t>債及業主權益總計</t>
    <phoneticPr fontId="2" type="noConversion"/>
  </si>
  <si>
    <t>非</t>
    <phoneticPr fontId="2" type="noConversion"/>
  </si>
  <si>
    <t>歸</t>
    <phoneticPr fontId="2" type="noConversion"/>
  </si>
  <si>
    <t>36XX</t>
    <phoneticPr fontId="2" type="noConversion"/>
  </si>
  <si>
    <t>負</t>
    <phoneticPr fontId="2" type="noConversion"/>
  </si>
  <si>
    <t>流</t>
    <phoneticPr fontId="2" type="noConversion"/>
  </si>
  <si>
    <t>非</t>
    <phoneticPr fontId="2" type="noConversion"/>
  </si>
  <si>
    <t>資產總計</t>
    <phoneticPr fontId="2" type="noConversion"/>
  </si>
  <si>
    <t>屬母公司業主之權益(附註六(十三)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</si>
</sst>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&quot;$&quot;#,##0;[Red]&quot;$&quot;#,##0"/>
    <numFmt numFmtId="178" formatCode="#,##0_);\(#,##0\)"/>
    <numFmt numFmtId="179" formatCode="0_);\(0\)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u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u val="singleAccounting"/>
      <sz val="12"/>
      <color theme="1"/>
      <name val="新細明體"/>
      <family val="2"/>
      <charset val="136"/>
      <scheme val="minor"/>
    </font>
    <font>
      <u val="doubleAccounting"/>
      <sz val="12"/>
      <color theme="1"/>
      <name val="新細明體"/>
      <family val="2"/>
      <charset val="136"/>
      <scheme val="minor"/>
    </font>
    <font>
      <u val="singleAccounting"/>
      <sz val="12"/>
      <color theme="1"/>
      <name val="新細明體"/>
      <family val="1"/>
      <charset val="136"/>
      <scheme val="minor"/>
    </font>
    <font>
      <u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41" fontId="0" fillId="0" borderId="0" xfId="1" applyNumberFormat="1" applyFont="1">
      <alignment vertical="center"/>
    </xf>
    <xf numFmtId="41" fontId="0" fillId="0" borderId="0" xfId="0" applyNumberFormat="1">
      <alignment vertical="center"/>
    </xf>
    <xf numFmtId="0" fontId="0" fillId="0" borderId="0" xfId="0" applyBorder="1">
      <alignment vertical="center"/>
    </xf>
    <xf numFmtId="6" fontId="0" fillId="0" borderId="0" xfId="1" applyNumberFormat="1" applyFont="1">
      <alignment vertical="center"/>
    </xf>
    <xf numFmtId="0" fontId="5" fillId="0" borderId="0" xfId="0" applyFont="1" applyAlignment="1">
      <alignment vertical="center"/>
    </xf>
    <xf numFmtId="177" fontId="0" fillId="0" borderId="0" xfId="0" applyNumberFormat="1">
      <alignment vertical="center"/>
    </xf>
    <xf numFmtId="41" fontId="7" fillId="0" borderId="0" xfId="1" applyNumberFormat="1" applyFont="1">
      <alignment vertical="center"/>
    </xf>
    <xf numFmtId="41" fontId="7" fillId="0" borderId="0" xfId="0" applyNumberFormat="1" applyFont="1" applyBorder="1">
      <alignment vertical="center"/>
    </xf>
    <xf numFmtId="41" fontId="8" fillId="0" borderId="0" xfId="0" applyNumberFormat="1" applyFont="1" applyBorder="1">
      <alignment vertical="center"/>
    </xf>
    <xf numFmtId="41" fontId="7" fillId="0" borderId="0" xfId="1" applyNumberFormat="1" applyFont="1" applyBorder="1">
      <alignment vertical="center"/>
    </xf>
    <xf numFmtId="42" fontId="0" fillId="0" borderId="3" xfId="0" applyNumberFormat="1" applyBorder="1">
      <alignment vertical="center"/>
    </xf>
    <xf numFmtId="0" fontId="3" fillId="0" borderId="0" xfId="0" applyFont="1" applyBorder="1" applyAlignment="1">
      <alignment horizontal="distributed" vertical="distributed"/>
    </xf>
    <xf numFmtId="0" fontId="0" fillId="0" borderId="3" xfId="0" applyBorder="1">
      <alignment vertical="center"/>
    </xf>
    <xf numFmtId="41" fontId="7" fillId="0" borderId="0" xfId="0" applyNumberFormat="1" applyFont="1" applyFill="1" applyBorder="1">
      <alignment vertical="center"/>
    </xf>
    <xf numFmtId="9" fontId="3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distributed"/>
    </xf>
    <xf numFmtId="0" fontId="3" fillId="0" borderId="0" xfId="0" applyFont="1" applyBorder="1" applyAlignment="1">
      <alignment horizontal="left" vertical="distributed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8" fontId="0" fillId="0" borderId="0" xfId="1" applyNumberFormat="1" applyFont="1">
      <alignment vertical="center"/>
    </xf>
    <xf numFmtId="178" fontId="1" fillId="0" borderId="4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41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1" fontId="0" fillId="0" borderId="3" xfId="1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B1" zoomScale="95" zoomScaleNormal="95" workbookViewId="0">
      <selection activeCell="I14" sqref="I14"/>
    </sheetView>
  </sheetViews>
  <sheetFormatPr defaultRowHeight="16.5" x14ac:dyDescent="0.25"/>
  <cols>
    <col min="6" max="6" width="15.875" customWidth="1"/>
    <col min="7" max="7" width="4.375" customWidth="1"/>
    <col min="8" max="8" width="1" customWidth="1"/>
    <col min="9" max="9" width="15.75" customWidth="1"/>
    <col min="10" max="10" width="4.375" customWidth="1"/>
    <col min="11" max="11" width="2.875" customWidth="1"/>
    <col min="17" max="17" width="16.875" bestFit="1" customWidth="1"/>
    <col min="18" max="18" width="4.5" customWidth="1"/>
    <col min="19" max="19" width="0.375" customWidth="1"/>
    <col min="20" max="20" width="15.75" customWidth="1"/>
    <col min="21" max="21" width="4.375" customWidth="1"/>
  </cols>
  <sheetData>
    <row r="1" spans="1:21" ht="25.5" customHeight="1" x14ac:dyDescent="0.25">
      <c r="G1" s="50" t="s">
        <v>44</v>
      </c>
      <c r="H1" s="50"/>
      <c r="I1" s="50"/>
      <c r="J1" s="50"/>
      <c r="K1" s="50"/>
      <c r="L1" s="50"/>
      <c r="M1" s="50"/>
      <c r="N1" s="50"/>
    </row>
    <row r="2" spans="1:21" ht="25.5" customHeight="1" x14ac:dyDescent="0.25">
      <c r="F2" s="2"/>
      <c r="G2" s="50" t="s">
        <v>45</v>
      </c>
      <c r="H2" s="50"/>
      <c r="I2" s="50"/>
      <c r="J2" s="50"/>
      <c r="K2" s="50"/>
      <c r="L2" s="50"/>
      <c r="M2" s="50"/>
      <c r="N2" s="50"/>
    </row>
    <row r="3" spans="1:21" ht="21" customHeight="1" x14ac:dyDescent="0.25">
      <c r="F3" s="52" t="s">
        <v>46</v>
      </c>
      <c r="G3" s="52"/>
      <c r="H3" s="52"/>
      <c r="I3" s="52"/>
      <c r="J3" s="52"/>
      <c r="K3" s="52"/>
      <c r="L3" s="52"/>
      <c r="M3" s="52"/>
      <c r="N3" s="52"/>
      <c r="O3" s="52"/>
      <c r="P3" s="52"/>
      <c r="T3" s="8" t="s">
        <v>28</v>
      </c>
      <c r="U3" s="8"/>
    </row>
    <row r="4" spans="1:21" ht="21" customHeight="1" x14ac:dyDescent="0.25">
      <c r="G4" s="8"/>
      <c r="H4" s="8"/>
      <c r="I4" s="8"/>
      <c r="J4" s="8"/>
      <c r="K4" s="8"/>
      <c r="L4" s="8"/>
      <c r="M4" s="8"/>
      <c r="N4" s="8"/>
      <c r="O4" s="8"/>
    </row>
    <row r="5" spans="1:21" ht="17.25" thickBot="1" x14ac:dyDescent="0.3">
      <c r="F5" s="47" t="s">
        <v>31</v>
      </c>
      <c r="G5" s="47"/>
      <c r="H5" s="6"/>
      <c r="I5" s="47" t="s">
        <v>27</v>
      </c>
      <c r="J5" s="47"/>
      <c r="K5" s="51"/>
      <c r="Q5" s="47" t="s">
        <v>25</v>
      </c>
      <c r="R5" s="47"/>
      <c r="S5" s="6"/>
      <c r="T5" s="47" t="s">
        <v>27</v>
      </c>
      <c r="U5" s="47"/>
    </row>
    <row r="6" spans="1:21" ht="17.25" thickTop="1" x14ac:dyDescent="0.25">
      <c r="B6" s="46" t="s">
        <v>4</v>
      </c>
      <c r="C6" s="46"/>
      <c r="F6" s="21" t="s">
        <v>39</v>
      </c>
      <c r="G6" s="15" t="s">
        <v>32</v>
      </c>
      <c r="I6" s="21" t="s">
        <v>39</v>
      </c>
      <c r="J6" s="15" t="s">
        <v>33</v>
      </c>
      <c r="K6" s="51"/>
      <c r="L6" s="3"/>
      <c r="M6" s="46" t="s">
        <v>47</v>
      </c>
      <c r="N6" s="46"/>
      <c r="O6" s="41"/>
      <c r="Q6" s="20" t="s">
        <v>38</v>
      </c>
      <c r="R6" s="18" t="s">
        <v>26</v>
      </c>
      <c r="T6" s="19" t="s">
        <v>37</v>
      </c>
      <c r="U6" s="45" t="s">
        <v>26</v>
      </c>
    </row>
    <row r="7" spans="1:21" x14ac:dyDescent="0.25">
      <c r="A7" s="36" t="s">
        <v>5</v>
      </c>
      <c r="B7" s="35" t="s">
        <v>6</v>
      </c>
      <c r="C7" s="34"/>
      <c r="K7" s="51"/>
      <c r="L7" s="36" t="s">
        <v>85</v>
      </c>
      <c r="M7" s="35" t="s">
        <v>48</v>
      </c>
      <c r="N7" s="34"/>
      <c r="O7" s="35"/>
    </row>
    <row r="8" spans="1:21" x14ac:dyDescent="0.25">
      <c r="A8">
        <v>1100</v>
      </c>
      <c r="B8" s="34" t="s">
        <v>0</v>
      </c>
      <c r="C8" s="34"/>
      <c r="F8" s="9">
        <v>55307107</v>
      </c>
      <c r="G8" s="2">
        <v>20</v>
      </c>
      <c r="I8" s="4">
        <v>72579429</v>
      </c>
      <c r="J8">
        <v>27</v>
      </c>
      <c r="K8" s="51"/>
      <c r="L8">
        <v>2102</v>
      </c>
      <c r="M8" s="34" t="s">
        <v>49</v>
      </c>
      <c r="N8" s="34"/>
      <c r="O8" s="34"/>
      <c r="Q8" s="7">
        <v>69492519</v>
      </c>
      <c r="R8">
        <v>26</v>
      </c>
      <c r="T8" s="4">
        <v>76326956</v>
      </c>
      <c r="U8">
        <v>28</v>
      </c>
    </row>
    <row r="9" spans="1:21" x14ac:dyDescent="0.25">
      <c r="A9">
        <v>1110</v>
      </c>
      <c r="B9" s="37" t="s">
        <v>1</v>
      </c>
      <c r="C9" s="34"/>
      <c r="G9" s="2"/>
      <c r="I9" s="4"/>
      <c r="K9" s="51"/>
      <c r="L9">
        <v>2120</v>
      </c>
      <c r="M9" s="37" t="s">
        <v>50</v>
      </c>
      <c r="N9" s="34"/>
      <c r="O9" s="37"/>
      <c r="Q9" s="4"/>
      <c r="T9" s="4"/>
    </row>
    <row r="10" spans="1:21" x14ac:dyDescent="0.25">
      <c r="B10" s="38" t="s">
        <v>2</v>
      </c>
      <c r="C10" s="34"/>
      <c r="F10" s="4">
        <v>47134</v>
      </c>
      <c r="G10" s="29" t="str">
        <f t="shared" ref="G10:G11" si="0">G14</f>
        <v>-</v>
      </c>
      <c r="I10" s="4">
        <v>6867</v>
      </c>
      <c r="J10" s="29" t="str">
        <f>$G$22</f>
        <v>-</v>
      </c>
      <c r="K10" s="51"/>
      <c r="M10" s="38" t="s">
        <v>51</v>
      </c>
      <c r="N10" s="34"/>
      <c r="O10" s="38"/>
      <c r="Q10" s="4">
        <v>18100</v>
      </c>
      <c r="R10" s="29" t="str">
        <f>$G$22</f>
        <v>-</v>
      </c>
      <c r="T10" s="4">
        <v>26129</v>
      </c>
      <c r="U10" s="29" t="str">
        <f>$G$22</f>
        <v>-</v>
      </c>
    </row>
    <row r="11" spans="1:21" x14ac:dyDescent="0.25">
      <c r="A11">
        <v>1125</v>
      </c>
      <c r="B11" s="34" t="s">
        <v>7</v>
      </c>
      <c r="C11" s="34"/>
      <c r="F11" s="4">
        <v>23564</v>
      </c>
      <c r="G11" s="29" t="str">
        <f t="shared" si="0"/>
        <v>-</v>
      </c>
      <c r="I11" s="4">
        <v>3005</v>
      </c>
      <c r="J11" s="29" t="str">
        <f>$G$22</f>
        <v>-</v>
      </c>
      <c r="K11" s="51"/>
      <c r="L11">
        <v>2170</v>
      </c>
      <c r="M11" s="34" t="s">
        <v>52</v>
      </c>
      <c r="N11" s="34"/>
      <c r="O11" s="34"/>
      <c r="Q11" s="4">
        <v>97051109</v>
      </c>
      <c r="R11">
        <v>36</v>
      </c>
      <c r="T11" s="4">
        <v>101880266</v>
      </c>
      <c r="U11">
        <v>37</v>
      </c>
    </row>
    <row r="12" spans="1:21" x14ac:dyDescent="0.25">
      <c r="A12">
        <v>1170</v>
      </c>
      <c r="B12" s="34" t="s">
        <v>8</v>
      </c>
      <c r="C12" s="34"/>
      <c r="F12" s="4">
        <v>90758906</v>
      </c>
      <c r="G12" s="2">
        <v>34</v>
      </c>
      <c r="I12" s="4">
        <v>93386828</v>
      </c>
      <c r="J12">
        <v>34</v>
      </c>
      <c r="K12" s="51"/>
      <c r="L12">
        <v>2180</v>
      </c>
      <c r="M12" s="34" t="s">
        <v>53</v>
      </c>
      <c r="N12" s="34"/>
      <c r="O12" s="34"/>
      <c r="Q12" s="4">
        <v>3412287</v>
      </c>
      <c r="R12">
        <v>1</v>
      </c>
      <c r="T12" s="4">
        <v>2721262</v>
      </c>
      <c r="U12">
        <v>1</v>
      </c>
    </row>
    <row r="13" spans="1:21" x14ac:dyDescent="0.25">
      <c r="A13">
        <v>1180</v>
      </c>
      <c r="B13" s="34" t="s">
        <v>9</v>
      </c>
      <c r="C13" s="34"/>
      <c r="F13" s="4">
        <v>1230985</v>
      </c>
      <c r="G13" s="2">
        <v>1</v>
      </c>
      <c r="I13" s="4">
        <v>318214</v>
      </c>
      <c r="J13" s="29" t="str">
        <f>$G$22</f>
        <v>-</v>
      </c>
      <c r="K13" s="51"/>
      <c r="L13">
        <v>2220</v>
      </c>
      <c r="M13" s="34" t="s">
        <v>54</v>
      </c>
      <c r="N13" s="34"/>
      <c r="O13" s="34"/>
      <c r="Q13" s="4">
        <v>10538</v>
      </c>
      <c r="R13" s="26" t="s">
        <v>41</v>
      </c>
      <c r="T13" s="4">
        <v>47432</v>
      </c>
      <c r="U13" s="29" t="str">
        <f>$G$22</f>
        <v>-</v>
      </c>
    </row>
    <row r="14" spans="1:21" x14ac:dyDescent="0.25">
      <c r="A14">
        <v>1210</v>
      </c>
      <c r="B14" s="34" t="s">
        <v>10</v>
      </c>
      <c r="C14" s="34"/>
      <c r="F14" s="4">
        <v>15702</v>
      </c>
      <c r="G14" s="29" t="str">
        <f>$G$22</f>
        <v>-</v>
      </c>
      <c r="I14" s="4">
        <v>3065</v>
      </c>
      <c r="J14" s="29" t="str">
        <f>$G$22</f>
        <v>-</v>
      </c>
      <c r="K14" s="51"/>
      <c r="L14">
        <v>2250</v>
      </c>
      <c r="M14" s="34" t="s">
        <v>55</v>
      </c>
      <c r="N14" s="34"/>
      <c r="O14" s="34"/>
      <c r="Q14" s="4">
        <v>1812577</v>
      </c>
      <c r="R14" s="2">
        <v>1</v>
      </c>
      <c r="T14" s="4">
        <v>1490545</v>
      </c>
      <c r="U14">
        <v>1</v>
      </c>
    </row>
    <row r="15" spans="1:21" x14ac:dyDescent="0.25">
      <c r="A15">
        <v>1220</v>
      </c>
      <c r="B15" s="34" t="s">
        <v>11</v>
      </c>
      <c r="C15" s="34"/>
      <c r="F15" s="4">
        <v>686275</v>
      </c>
      <c r="G15" s="29" t="str">
        <f>$G$22</f>
        <v>-</v>
      </c>
      <c r="I15" s="4">
        <v>672922</v>
      </c>
      <c r="J15" s="29" t="str">
        <f>$G$22</f>
        <v>-</v>
      </c>
      <c r="K15" s="51"/>
      <c r="L15">
        <v>2320</v>
      </c>
      <c r="M15" s="34" t="s">
        <v>56</v>
      </c>
      <c r="N15" s="34"/>
      <c r="O15" s="34"/>
      <c r="Q15" s="4">
        <v>2016649</v>
      </c>
      <c r="R15">
        <v>1</v>
      </c>
      <c r="T15" s="4">
        <v>684086</v>
      </c>
      <c r="U15" s="29" t="str">
        <f>$G$22</f>
        <v>-</v>
      </c>
    </row>
    <row r="16" spans="1:21" ht="18.75" x14ac:dyDescent="0.25">
      <c r="A16" s="1" t="s">
        <v>3</v>
      </c>
      <c r="B16" s="34" t="s">
        <v>12</v>
      </c>
      <c r="C16" s="34"/>
      <c r="F16" s="4">
        <v>59810297</v>
      </c>
      <c r="G16" s="2">
        <v>22</v>
      </c>
      <c r="I16" s="4">
        <v>46223710</v>
      </c>
      <c r="J16">
        <v>17</v>
      </c>
      <c r="K16" s="51"/>
      <c r="L16">
        <v>2399</v>
      </c>
      <c r="M16" s="34" t="s">
        <v>57</v>
      </c>
      <c r="N16" s="34"/>
      <c r="O16" s="34"/>
      <c r="Q16" s="10">
        <v>15866358</v>
      </c>
      <c r="R16" s="13">
        <v>5</v>
      </c>
      <c r="S16" s="23"/>
      <c r="T16" s="10">
        <v>11687058</v>
      </c>
      <c r="U16" s="13">
        <v>4</v>
      </c>
    </row>
    <row r="17" spans="1:21" ht="18.75" x14ac:dyDescent="0.25">
      <c r="A17">
        <v>1470</v>
      </c>
      <c r="B17" s="34" t="s">
        <v>13</v>
      </c>
      <c r="C17" s="34"/>
      <c r="F17" s="13">
        <v>8592080</v>
      </c>
      <c r="G17" s="13">
        <v>3</v>
      </c>
      <c r="I17" s="13">
        <v>6821829</v>
      </c>
      <c r="J17" s="13">
        <v>3</v>
      </c>
      <c r="K17" s="51"/>
      <c r="L17" s="3"/>
      <c r="M17" s="39" t="s">
        <v>58</v>
      </c>
      <c r="N17" s="34"/>
      <c r="O17" s="34"/>
      <c r="Q17" s="11">
        <f>SUM(Q16,Q10:Q15,Q8)</f>
        <v>189680137</v>
      </c>
      <c r="R17" s="13">
        <f>SUM(R14:R16,R12,R11,R8)</f>
        <v>70</v>
      </c>
      <c r="S17" s="22"/>
      <c r="T17" s="11">
        <f>SUM(T10:T16,T8)</f>
        <v>194863734</v>
      </c>
      <c r="U17" s="13">
        <f>SUM(U16,U14,U12,U11,U8)</f>
        <v>71</v>
      </c>
    </row>
    <row r="18" spans="1:21" ht="18.75" x14ac:dyDescent="0.25">
      <c r="B18" s="39" t="s">
        <v>14</v>
      </c>
      <c r="C18" s="34"/>
      <c r="F18" s="12">
        <f>SUM(F10:F17,F8)</f>
        <v>216472050</v>
      </c>
      <c r="G18" s="12">
        <f>SUM(G16:G17,G13,G12,G8)</f>
        <v>80</v>
      </c>
      <c r="I18" s="12">
        <f>SUM(I10:I17,I8)</f>
        <v>220015869</v>
      </c>
      <c r="J18" s="12">
        <f>SUM(J16:J17,J12,J8)</f>
        <v>81</v>
      </c>
      <c r="K18" s="51"/>
      <c r="L18" s="36" t="s">
        <v>86</v>
      </c>
      <c r="M18" s="42" t="s">
        <v>59</v>
      </c>
      <c r="N18" s="34"/>
      <c r="O18" s="39"/>
    </row>
    <row r="19" spans="1:21" x14ac:dyDescent="0.25">
      <c r="A19" s="36" t="s">
        <v>81</v>
      </c>
      <c r="B19" s="35" t="s">
        <v>15</v>
      </c>
      <c r="C19" s="34"/>
      <c r="K19" s="51"/>
      <c r="L19">
        <v>2500</v>
      </c>
      <c r="M19" s="34" t="s">
        <v>60</v>
      </c>
      <c r="N19" s="34"/>
      <c r="O19" s="35"/>
    </row>
    <row r="20" spans="1:21" x14ac:dyDescent="0.25">
      <c r="A20">
        <v>1523</v>
      </c>
      <c r="B20" s="34" t="s">
        <v>16</v>
      </c>
      <c r="C20" s="34"/>
      <c r="F20" s="4">
        <v>1852011</v>
      </c>
      <c r="G20">
        <v>1</v>
      </c>
      <c r="I20" s="5">
        <v>2018921</v>
      </c>
      <c r="J20">
        <v>1</v>
      </c>
      <c r="K20" s="51"/>
      <c r="M20" s="40" t="s">
        <v>61</v>
      </c>
      <c r="N20" s="34"/>
      <c r="O20" s="34"/>
      <c r="Q20" s="4">
        <v>107522</v>
      </c>
      <c r="R20" s="29" t="str">
        <f>$G$22</f>
        <v>-</v>
      </c>
      <c r="T20" s="4">
        <v>249623</v>
      </c>
      <c r="U20" s="29" t="str">
        <f>$G$22</f>
        <v>-</v>
      </c>
    </row>
    <row r="21" spans="1:21" x14ac:dyDescent="0.25">
      <c r="A21">
        <v>1543</v>
      </c>
      <c r="B21" s="34" t="s">
        <v>17</v>
      </c>
      <c r="C21" s="34"/>
      <c r="F21" s="5"/>
      <c r="K21" s="51"/>
      <c r="L21">
        <v>2530</v>
      </c>
      <c r="M21" s="34" t="s">
        <v>62</v>
      </c>
      <c r="N21" s="34"/>
      <c r="O21" s="34"/>
      <c r="Q21" s="4">
        <v>7730436</v>
      </c>
      <c r="R21">
        <v>3</v>
      </c>
      <c r="T21" s="4">
        <v>7182735</v>
      </c>
      <c r="U21">
        <v>3</v>
      </c>
    </row>
    <row r="22" spans="1:21" x14ac:dyDescent="0.25">
      <c r="B22" s="38" t="s">
        <v>18</v>
      </c>
      <c r="C22" s="34"/>
      <c r="F22" s="4">
        <v>727035</v>
      </c>
      <c r="G22" s="29" t="s">
        <v>40</v>
      </c>
      <c r="I22" s="4">
        <v>674100</v>
      </c>
      <c r="J22" s="29" t="s">
        <v>40</v>
      </c>
      <c r="K22" s="51"/>
      <c r="L22">
        <v>2540</v>
      </c>
      <c r="M22" s="43" t="s">
        <v>63</v>
      </c>
      <c r="N22" s="34"/>
      <c r="O22" s="38"/>
      <c r="Q22" s="4">
        <v>3044584</v>
      </c>
      <c r="R22">
        <v>1</v>
      </c>
      <c r="T22" s="4">
        <v>3628755</v>
      </c>
      <c r="U22">
        <v>1</v>
      </c>
    </row>
    <row r="23" spans="1:21" x14ac:dyDescent="0.25">
      <c r="A23">
        <v>1550</v>
      </c>
      <c r="B23" s="34" t="s">
        <v>19</v>
      </c>
      <c r="C23" s="34"/>
      <c r="F23" s="4">
        <v>5267058</v>
      </c>
      <c r="G23">
        <v>2</v>
      </c>
      <c r="I23" s="4">
        <v>5264822</v>
      </c>
      <c r="J23">
        <v>2</v>
      </c>
      <c r="K23" s="51"/>
      <c r="L23">
        <v>2570</v>
      </c>
      <c r="M23" s="34" t="s">
        <v>64</v>
      </c>
      <c r="N23" s="34"/>
      <c r="O23" s="34"/>
      <c r="Q23" s="4">
        <v>4254348</v>
      </c>
      <c r="R23">
        <v>2</v>
      </c>
      <c r="T23" s="4">
        <v>4263507</v>
      </c>
      <c r="U23">
        <v>2</v>
      </c>
    </row>
    <row r="24" spans="1:21" ht="18.75" x14ac:dyDescent="0.25">
      <c r="A24">
        <v>1600</v>
      </c>
      <c r="B24" s="34" t="s">
        <v>20</v>
      </c>
      <c r="C24" s="34"/>
      <c r="F24" s="4">
        <v>35594954</v>
      </c>
      <c r="G24">
        <v>13</v>
      </c>
      <c r="I24" s="4">
        <v>34164424</v>
      </c>
      <c r="J24">
        <v>13</v>
      </c>
      <c r="K24" s="51"/>
      <c r="L24">
        <v>2600</v>
      </c>
      <c r="M24" s="34" t="s">
        <v>65</v>
      </c>
      <c r="N24" s="34"/>
      <c r="O24" s="34"/>
      <c r="Q24" s="10">
        <v>1816700</v>
      </c>
      <c r="R24" s="24">
        <v>1</v>
      </c>
      <c r="T24" s="10">
        <v>975082</v>
      </c>
      <c r="U24" s="32" t="str">
        <f>$G$22</f>
        <v>-</v>
      </c>
    </row>
    <row r="25" spans="1:21" ht="18.75" x14ac:dyDescent="0.25">
      <c r="A25">
        <v>1780</v>
      </c>
      <c r="B25" s="34" t="s">
        <v>21</v>
      </c>
      <c r="C25" s="34"/>
      <c r="F25" s="4">
        <v>1653352</v>
      </c>
      <c r="G25">
        <v>1</v>
      </c>
      <c r="I25" s="4">
        <v>1585351</v>
      </c>
      <c r="J25" s="29" t="s">
        <v>40</v>
      </c>
      <c r="K25" s="51"/>
      <c r="L25" s="3"/>
      <c r="M25" s="39" t="s">
        <v>66</v>
      </c>
      <c r="N25" s="34"/>
      <c r="O25" s="34"/>
      <c r="P25" s="3"/>
      <c r="Q25" s="10">
        <f>SUM(Q20:Q24)</f>
        <v>16953590</v>
      </c>
      <c r="R25" s="24">
        <f>SUM(R21:R24)</f>
        <v>7</v>
      </c>
      <c r="T25" s="10">
        <f>SUM(T20:T24)</f>
        <v>16299702</v>
      </c>
      <c r="U25" s="23">
        <f>SUM(U21:U24)</f>
        <v>6</v>
      </c>
    </row>
    <row r="26" spans="1:21" ht="18.75" x14ac:dyDescent="0.25">
      <c r="A26">
        <v>1840</v>
      </c>
      <c r="B26" s="34" t="s">
        <v>22</v>
      </c>
      <c r="C26" s="34"/>
      <c r="F26" s="4">
        <v>3041867</v>
      </c>
      <c r="G26">
        <v>1</v>
      </c>
      <c r="I26" s="4">
        <v>2567082</v>
      </c>
      <c r="J26">
        <v>1</v>
      </c>
      <c r="K26" s="51"/>
      <c r="L26" s="3"/>
      <c r="M26" s="39" t="s">
        <v>67</v>
      </c>
      <c r="N26" s="34"/>
      <c r="O26" s="34"/>
      <c r="P26" s="3"/>
      <c r="Q26" s="31">
        <f>SUM(Q17+Q25)</f>
        <v>206633727</v>
      </c>
      <c r="R26" s="23">
        <f>SUM(R17+R25)</f>
        <v>77</v>
      </c>
      <c r="T26" s="31">
        <f>SUM(T17+T25)</f>
        <v>211163436</v>
      </c>
      <c r="U26" s="23">
        <f>SUM(U17+U25)</f>
        <v>77</v>
      </c>
    </row>
    <row r="27" spans="1:21" ht="18.75" x14ac:dyDescent="0.25">
      <c r="A27">
        <v>1990</v>
      </c>
      <c r="B27" s="34" t="s">
        <v>23</v>
      </c>
      <c r="C27" s="34"/>
      <c r="F27" s="13">
        <v>5576903</v>
      </c>
      <c r="G27" s="13">
        <v>2</v>
      </c>
      <c r="H27" s="13"/>
      <c r="I27" s="13">
        <v>6800544</v>
      </c>
      <c r="J27" s="13">
        <v>2</v>
      </c>
      <c r="K27" s="51"/>
      <c r="L27" s="36" t="s">
        <v>82</v>
      </c>
      <c r="M27" s="35" t="s">
        <v>88</v>
      </c>
      <c r="N27" s="34"/>
      <c r="O27" s="34"/>
      <c r="P27" s="3"/>
    </row>
    <row r="28" spans="1:21" x14ac:dyDescent="0.25">
      <c r="B28" s="39" t="s">
        <v>24</v>
      </c>
      <c r="C28" s="34"/>
      <c r="F28" s="4">
        <f>SUM(F22:F27,F20)</f>
        <v>53713180</v>
      </c>
      <c r="G28" s="4">
        <v>20</v>
      </c>
      <c r="H28" s="4"/>
      <c r="I28" s="4">
        <f>SUM(I22:I27,I20)</f>
        <v>53075244</v>
      </c>
      <c r="J28" s="4">
        <f>SUM(J26:J27,J24,J23,J20)</f>
        <v>19</v>
      </c>
      <c r="K28" s="51"/>
      <c r="L28" s="3"/>
      <c r="M28" s="35" t="s">
        <v>68</v>
      </c>
      <c r="N28" s="34"/>
      <c r="O28" s="35"/>
      <c r="P28" s="3"/>
    </row>
    <row r="29" spans="1:21" x14ac:dyDescent="0.25">
      <c r="F29" s="5"/>
      <c r="M29" s="49" t="s">
        <v>69</v>
      </c>
      <c r="N29" s="49"/>
      <c r="O29" s="41"/>
    </row>
    <row r="30" spans="1:21" x14ac:dyDescent="0.25">
      <c r="F30" s="5"/>
      <c r="L30">
        <v>3110</v>
      </c>
      <c r="M30" s="34" t="s">
        <v>70</v>
      </c>
      <c r="N30" s="34"/>
      <c r="O30" s="35"/>
      <c r="Q30" s="4">
        <v>21979692</v>
      </c>
      <c r="R30">
        <v>8</v>
      </c>
      <c r="T30" s="4">
        <v>21979432</v>
      </c>
      <c r="U30">
        <v>8</v>
      </c>
    </row>
    <row r="31" spans="1:21" ht="18.75" x14ac:dyDescent="0.25">
      <c r="F31" s="5"/>
      <c r="L31">
        <v>3150</v>
      </c>
      <c r="M31" s="34" t="s">
        <v>71</v>
      </c>
      <c r="N31" s="34"/>
      <c r="O31" s="34"/>
      <c r="Q31" s="10">
        <v>1091255</v>
      </c>
      <c r="R31" s="25" t="s">
        <v>42</v>
      </c>
      <c r="S31" s="6"/>
      <c r="T31" s="25" t="s">
        <v>43</v>
      </c>
      <c r="U31" s="30" t="s">
        <v>42</v>
      </c>
    </row>
    <row r="32" spans="1:21" ht="18.75" x14ac:dyDescent="0.25">
      <c r="F32" s="5"/>
      <c r="M32" s="40" t="s">
        <v>72</v>
      </c>
      <c r="N32" s="34"/>
      <c r="O32" s="37"/>
      <c r="Q32" s="11">
        <f>SUM(Q30:Q31)</f>
        <v>23070947</v>
      </c>
      <c r="R32" s="13">
        <f>SUM(R30:R31)</f>
        <v>8</v>
      </c>
      <c r="S32" s="6"/>
      <c r="T32" s="11">
        <f>SUM(T30:T31)</f>
        <v>21979432</v>
      </c>
      <c r="U32" s="13">
        <f>SUM(U30:U31)</f>
        <v>8</v>
      </c>
    </row>
    <row r="33" spans="2:21" x14ac:dyDescent="0.25">
      <c r="F33" s="5"/>
      <c r="L33">
        <v>3200</v>
      </c>
      <c r="M33" s="38" t="s">
        <v>73</v>
      </c>
      <c r="N33" s="34"/>
      <c r="O33" s="38"/>
      <c r="Q33" s="4">
        <v>19403919</v>
      </c>
      <c r="R33">
        <v>7</v>
      </c>
      <c r="T33" s="4">
        <v>19399395</v>
      </c>
      <c r="U33">
        <v>7</v>
      </c>
    </row>
    <row r="34" spans="2:21" x14ac:dyDescent="0.25">
      <c r="F34" s="5"/>
      <c r="L34">
        <v>3300</v>
      </c>
      <c r="M34" s="34" t="s">
        <v>74</v>
      </c>
      <c r="N34" s="34"/>
      <c r="O34" s="34"/>
      <c r="Q34" s="4">
        <v>24211303</v>
      </c>
      <c r="R34">
        <v>9</v>
      </c>
      <c r="T34" s="4">
        <v>25222174</v>
      </c>
      <c r="U34">
        <v>9</v>
      </c>
    </row>
    <row r="35" spans="2:21" x14ac:dyDescent="0.25">
      <c r="F35" s="5"/>
      <c r="L35">
        <v>3400</v>
      </c>
      <c r="M35" s="34" t="s">
        <v>75</v>
      </c>
      <c r="N35" s="34"/>
      <c r="O35" s="34"/>
      <c r="Q35" s="27">
        <v>-2367041</v>
      </c>
      <c r="R35" s="33">
        <v>-1</v>
      </c>
      <c r="T35" s="27">
        <v>-3901320</v>
      </c>
      <c r="U35" s="33">
        <v>-1</v>
      </c>
    </row>
    <row r="36" spans="2:21" x14ac:dyDescent="0.25">
      <c r="F36" s="5"/>
      <c r="L36">
        <v>3500</v>
      </c>
      <c r="M36" s="34" t="s">
        <v>76</v>
      </c>
      <c r="N36" s="34"/>
      <c r="O36" s="34"/>
      <c r="Q36" s="28">
        <v>-777535</v>
      </c>
      <c r="R36" s="30" t="s">
        <v>42</v>
      </c>
      <c r="T36" s="28">
        <v>-777535</v>
      </c>
      <c r="U36" s="30" t="s">
        <v>42</v>
      </c>
    </row>
    <row r="37" spans="2:21" ht="18.75" x14ac:dyDescent="0.25">
      <c r="F37" s="5"/>
      <c r="M37" s="40" t="s">
        <v>77</v>
      </c>
      <c r="N37" s="34"/>
      <c r="O37" s="34"/>
      <c r="Q37" s="11">
        <f>SUM(Q33:Q36,Q32)</f>
        <v>63541593</v>
      </c>
      <c r="R37" s="13">
        <f>SUM(R32+R33+R34+R35)</f>
        <v>23</v>
      </c>
      <c r="T37" s="11">
        <f>SUM(T33:T36,T32)</f>
        <v>61922146</v>
      </c>
      <c r="U37" s="13">
        <f>SUM(U33:U36,U32)</f>
        <v>23</v>
      </c>
    </row>
    <row r="38" spans="2:21" ht="18.75" x14ac:dyDescent="0.25">
      <c r="F38" s="5"/>
      <c r="L38" s="1" t="s">
        <v>83</v>
      </c>
      <c r="M38" s="34" t="s">
        <v>78</v>
      </c>
      <c r="N38" s="34"/>
      <c r="O38" s="34"/>
      <c r="Q38" s="10">
        <v>9910</v>
      </c>
      <c r="R38" s="30" t="s">
        <v>42</v>
      </c>
      <c r="T38" s="10">
        <v>5531</v>
      </c>
      <c r="U38" s="30" t="s">
        <v>42</v>
      </c>
    </row>
    <row r="39" spans="2:21" ht="18.75" x14ac:dyDescent="0.25">
      <c r="F39" s="11" t="s">
        <v>30</v>
      </c>
      <c r="G39" s="11" t="s">
        <v>34</v>
      </c>
      <c r="I39" s="11" t="s">
        <v>35</v>
      </c>
      <c r="J39" s="17" t="s">
        <v>36</v>
      </c>
      <c r="L39" s="3"/>
      <c r="M39" s="39" t="s">
        <v>79</v>
      </c>
      <c r="N39" s="34"/>
      <c r="O39" s="34"/>
      <c r="Q39" s="11">
        <f>SUM(Q38,Q37)</f>
        <v>63551503</v>
      </c>
      <c r="R39" s="13">
        <f>SUM(R37)</f>
        <v>23</v>
      </c>
      <c r="T39" s="30">
        <f>SUM(T38,T37)</f>
        <v>61927677</v>
      </c>
      <c r="U39" s="13">
        <f>SUM(U37)</f>
        <v>23</v>
      </c>
    </row>
    <row r="40" spans="2:21" ht="17.25" thickBot="1" x14ac:dyDescent="0.3">
      <c r="B40" s="36" t="s">
        <v>87</v>
      </c>
      <c r="F40" s="14">
        <f>SUM(F28+F18)</f>
        <v>270185230</v>
      </c>
      <c r="G40" s="16">
        <f>SUM(G28+G18)</f>
        <v>100</v>
      </c>
      <c r="H40" s="6"/>
      <c r="I40" s="14">
        <f>SUM(I18+I28)</f>
        <v>273091113</v>
      </c>
      <c r="J40" s="16">
        <f>SUM(J28+J18)</f>
        <v>100</v>
      </c>
      <c r="L40" s="36" t="s">
        <v>84</v>
      </c>
      <c r="M40" s="35" t="s">
        <v>80</v>
      </c>
      <c r="N40" s="34"/>
      <c r="O40" s="34"/>
      <c r="Q40" s="14">
        <f>SUM(Q26+Q39)</f>
        <v>270185230</v>
      </c>
      <c r="R40" s="16">
        <f>SUM(R26+R39)</f>
        <v>100</v>
      </c>
      <c r="T40" s="44">
        <f>SUM(T39+T26)</f>
        <v>273091113</v>
      </c>
      <c r="U40" s="16">
        <f>SUM(U26+U39)</f>
        <v>100</v>
      </c>
    </row>
    <row r="41" spans="2:21" ht="17.25" thickTop="1" x14ac:dyDescent="0.25"/>
    <row r="44" spans="2:21" x14ac:dyDescent="0.25">
      <c r="I44" s="48" t="s">
        <v>29</v>
      </c>
      <c r="J44" s="48"/>
      <c r="K44" s="48"/>
      <c r="L44" s="48"/>
      <c r="M44" s="48"/>
    </row>
  </sheetData>
  <mergeCells count="12">
    <mergeCell ref="G1:N1"/>
    <mergeCell ref="G2:N2"/>
    <mergeCell ref="K5:K28"/>
    <mergeCell ref="Q5:R5"/>
    <mergeCell ref="T5:U5"/>
    <mergeCell ref="F3:P3"/>
    <mergeCell ref="B6:C6"/>
    <mergeCell ref="F5:G5"/>
    <mergeCell ref="I5:J5"/>
    <mergeCell ref="I44:M44"/>
    <mergeCell ref="M6:N6"/>
    <mergeCell ref="M29:N29"/>
  </mergeCells>
  <phoneticPr fontId="2" type="noConversion"/>
  <pageMargins left="0.7" right="0.7" top="0.75" bottom="0.75" header="0.3" footer="0.3"/>
  <pageSetup paperSize="9" orientation="portrait" r:id="rId1"/>
  <ignoredErrors>
    <ignoredError sqref="R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2013-09-27T11:09:58Z</dcterms:created>
  <dcterms:modified xsi:type="dcterms:W3CDTF">2013-10-02T13:14:38Z</dcterms:modified>
</cp:coreProperties>
</file>